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80" windowWidth="19320" windowHeight="7935"/>
  </bookViews>
  <sheets>
    <sheet name="จ่ายจากเงินรายรับ" sheetId="27" r:id="rId1"/>
  </sheets>
  <calcPr calcId="145621"/>
</workbook>
</file>

<file path=xl/calcChain.xml><?xml version="1.0" encoding="utf-8"?>
<calcChain xmlns="http://schemas.openxmlformats.org/spreadsheetml/2006/main">
  <c r="M15" i="27" l="1"/>
  <c r="H11" i="27"/>
  <c r="H10" i="27"/>
  <c r="O7" i="27"/>
  <c r="E26" i="27" l="1"/>
  <c r="D26" i="27"/>
  <c r="D27" i="27" s="1"/>
  <c r="P16" i="27"/>
  <c r="C16" i="27" s="1"/>
  <c r="P17" i="27"/>
  <c r="E21" i="27" l="1"/>
  <c r="E22" i="27"/>
  <c r="E23" i="27"/>
  <c r="E24" i="27"/>
  <c r="E25" i="27"/>
  <c r="E20" i="27"/>
  <c r="P14" i="27" l="1"/>
  <c r="O27" i="27" l="1"/>
  <c r="N27" i="27"/>
  <c r="M27" i="27"/>
  <c r="L27" i="27"/>
  <c r="K27" i="27"/>
  <c r="J27" i="27"/>
  <c r="I27" i="27"/>
  <c r="H27" i="27"/>
  <c r="G27" i="27"/>
  <c r="F27" i="27"/>
  <c r="E27" i="27"/>
  <c r="B27" i="27"/>
  <c r="O18" i="27"/>
  <c r="N18" i="27"/>
  <c r="M18" i="27"/>
  <c r="L18" i="27"/>
  <c r="K18" i="27"/>
  <c r="J18" i="27"/>
  <c r="I18" i="27"/>
  <c r="H18" i="27"/>
  <c r="G18" i="27"/>
  <c r="F18" i="27"/>
  <c r="D18" i="27"/>
  <c r="B18" i="27"/>
  <c r="E17" i="27"/>
  <c r="P15" i="27"/>
  <c r="E15" i="27" s="1"/>
  <c r="E14" i="27"/>
  <c r="P13" i="27"/>
  <c r="E13" i="27" s="1"/>
  <c r="P12" i="27"/>
  <c r="E12" i="27" s="1"/>
  <c r="P11" i="27"/>
  <c r="E11" i="27" s="1"/>
  <c r="P10" i="27"/>
  <c r="E10" i="27" s="1"/>
  <c r="P9" i="27"/>
  <c r="E9" i="27" s="1"/>
  <c r="P8" i="27"/>
  <c r="E8" i="27" s="1"/>
  <c r="Q8" i="27" s="1"/>
  <c r="P7" i="27"/>
  <c r="E7" i="27" s="1"/>
  <c r="C18" i="27" l="1"/>
  <c r="Q10" i="27"/>
  <c r="Q13" i="27"/>
  <c r="Q9" i="27"/>
  <c r="Q11" i="27"/>
  <c r="Q12" i="27"/>
  <c r="Q7" i="27"/>
  <c r="Q17" i="27"/>
  <c r="Q14" i="27"/>
  <c r="Q15" i="27"/>
  <c r="P18" i="27"/>
  <c r="E18" i="27"/>
  <c r="Q18" i="27" l="1"/>
  <c r="E28" i="27"/>
</calcChain>
</file>

<file path=xl/sharedStrings.xml><?xml version="1.0" encoding="utf-8"?>
<sst xmlns="http://schemas.openxmlformats.org/spreadsheetml/2006/main" count="51" uniqueCount="51">
  <si>
    <t>รวม</t>
  </si>
  <si>
    <t>ประมาณการ</t>
  </si>
  <si>
    <t>เงินเดือน (ฝ่ายประจำ)</t>
  </si>
  <si>
    <t>เงินเดือน (ฝ่ายการเมือง)</t>
  </si>
  <si>
    <t>ค่าวัสดุ</t>
  </si>
  <si>
    <t>ค่าสาธารณูปโภค</t>
  </si>
  <si>
    <t>ค่าครุภัณฑ์</t>
  </si>
  <si>
    <t>รายจ่ายอื่น</t>
  </si>
  <si>
    <t>รายจ่าย</t>
  </si>
  <si>
    <t>เงินอุดหนุนระบุวัตถุประสงค์/เฉพาะกิจ</t>
  </si>
  <si>
    <t>องค์การบริหารส่วนตำบลปากแพรก</t>
  </si>
  <si>
    <t>งบแสดงผลการดำเนินงานจ่ายจากเงินรายรับ</t>
  </si>
  <si>
    <t>รายการ/หมวด</t>
  </si>
  <si>
    <t>แผนงานบริหารงานทั่วไป</t>
  </si>
  <si>
    <t>แผนงานการรักษาความสงบภายใน</t>
  </si>
  <si>
    <t>แผนงานการศึกษา</t>
  </si>
  <si>
    <t>แผนงานสาธารณสุข</t>
  </si>
  <si>
    <t>แผนงานเคหะและชุมชน</t>
  </si>
  <si>
    <t>แผนงานสร้างความเข้มแข็งของชุมชน</t>
  </si>
  <si>
    <t>แผนงานการศาสนาวัฒนธรรมและนันทนาการ</t>
  </si>
  <si>
    <t>แผนงานอุตสาหกรรมและการโยธา</t>
  </si>
  <si>
    <t>แผนงานการเกษตร</t>
  </si>
  <si>
    <t>แผนงานงบกลาง</t>
  </si>
  <si>
    <t>00110</t>
  </si>
  <si>
    <t>00120</t>
  </si>
  <si>
    <t>00210</t>
  </si>
  <si>
    <t>00220</t>
  </si>
  <si>
    <t>00240</t>
  </si>
  <si>
    <t>00250</t>
  </si>
  <si>
    <t>00260</t>
  </si>
  <si>
    <t>00310</t>
  </si>
  <si>
    <t>00320</t>
  </si>
  <si>
    <t>00410</t>
  </si>
  <si>
    <t>รวมจ่าย</t>
  </si>
  <si>
    <t>รายรับ</t>
  </si>
  <si>
    <t>ภาษีอากร</t>
  </si>
  <si>
    <t>ค่าธรรมเนียม ค่าปรับ และใบอนุญาต</t>
  </si>
  <si>
    <t>รายได้จากทรัพย์สิน</t>
  </si>
  <si>
    <t>รายได้เบ็ดเตล็ด</t>
  </si>
  <si>
    <t>ภาษีจัดสรร</t>
  </si>
  <si>
    <t>เงินอุดหนุนทั่วไป</t>
  </si>
  <si>
    <t>รวมรับ</t>
  </si>
  <si>
    <t>รายรับสูงกว่าหรือต่ำกว่ารายจ่าย</t>
  </si>
  <si>
    <t xml:space="preserve">งบกลาง </t>
  </si>
  <si>
    <t xml:space="preserve">ค่าตอบแทน </t>
  </si>
  <si>
    <t xml:space="preserve">ค่าใช้สอย </t>
  </si>
  <si>
    <t xml:space="preserve">ค่าที่ดินและสิ่งก่อสร้าง </t>
  </si>
  <si>
    <t xml:space="preserve">เงินอุดหนุน </t>
  </si>
  <si>
    <t>รวมจ่ายจากงบประมาณ</t>
  </si>
  <si>
    <t>รวมจ่ายจากเงินอุดหนุนระบุวัตถุประสงค์/เฉพาะกิจ</t>
  </si>
  <si>
    <t>ตั้งแต่วันที่ 1 ตุลาคม 2560 ถึงวันที่ 30 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</si>
</sst>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color theme="1"/>
      <name val="TH SarabunPSK"/>
      <family val="2"/>
    </font>
    <font>
      <sz val="10"/>
      <name val="TH SarabunPSK"/>
      <family val="2"/>
    </font>
    <font>
      <b/>
      <sz val="12"/>
      <color rgb="FF000000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1"/>
      <color rgb="FF000000"/>
      <name val="TH SarabunPSK"/>
      <family val="2"/>
    </font>
    <font>
      <b/>
      <u/>
      <sz val="10"/>
      <color rgb="FF000000"/>
      <name val="TH SarabunPSK"/>
      <family val="2"/>
    </font>
    <font>
      <sz val="10"/>
      <color rgb="FF000000"/>
      <name val="TH SarabunPSK"/>
      <family val="2"/>
    </font>
    <font>
      <b/>
      <sz val="10"/>
      <name val="TH SarabunPSK"/>
      <family val="2"/>
    </font>
    <font>
      <b/>
      <sz val="10"/>
      <color rgb="FF00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43" fontId="2" fillId="0" borderId="0" xfId="0" applyNumberFormat="1" applyFont="1"/>
    <xf numFmtId="4" fontId="2" fillId="0" borderId="0" xfId="0" applyNumberFormat="1" applyFont="1"/>
    <xf numFmtId="43" fontId="3" fillId="0" borderId="0" xfId="0" applyNumberFormat="1" applyFont="1"/>
    <xf numFmtId="0" fontId="3" fillId="0" borderId="0" xfId="0" applyFont="1"/>
    <xf numFmtId="0" fontId="7" fillId="3" borderId="2" xfId="0" applyFont="1" applyFill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center" vertical="center" wrapText="1" readingOrder="1"/>
    </xf>
    <xf numFmtId="0" fontId="7" fillId="3" borderId="3" xfId="0" quotePrefix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 readingOrder="1"/>
    </xf>
    <xf numFmtId="4" fontId="9" fillId="0" borderId="4" xfId="0" applyNumberFormat="1" applyFont="1" applyBorder="1" applyAlignment="1">
      <alignment horizontal="right" vertical="center" wrapText="1" readingOrder="1"/>
    </xf>
    <xf numFmtId="43" fontId="9" fillId="0" borderId="4" xfId="1" applyFont="1" applyBorder="1" applyAlignment="1">
      <alignment horizontal="right" vertical="center" wrapText="1" readingOrder="1"/>
    </xf>
    <xf numFmtId="0" fontId="9" fillId="0" borderId="4" xfId="0" applyFont="1" applyBorder="1" applyAlignment="1">
      <alignment horizontal="right" vertical="center" wrapText="1" readingOrder="1"/>
    </xf>
    <xf numFmtId="0" fontId="9" fillId="0" borderId="3" xfId="0" applyFont="1" applyBorder="1" applyAlignment="1">
      <alignment horizontal="left" vertical="center" wrapText="1" readingOrder="1"/>
    </xf>
    <xf numFmtId="4" fontId="9" fillId="0" borderId="3" xfId="0" applyNumberFormat="1" applyFont="1" applyBorder="1" applyAlignment="1">
      <alignment horizontal="right" vertical="center" wrapText="1" readingOrder="1"/>
    </xf>
    <xf numFmtId="43" fontId="9" fillId="0" borderId="3" xfId="1" applyFont="1" applyBorder="1" applyAlignment="1">
      <alignment horizontal="right" vertical="center" wrapText="1" readingOrder="1"/>
    </xf>
    <xf numFmtId="4" fontId="10" fillId="0" borderId="1" xfId="0" applyNumberFormat="1" applyFont="1" applyBorder="1" applyAlignment="1">
      <alignment horizontal="right" vertical="center" wrapText="1" readingOrder="1"/>
    </xf>
    <xf numFmtId="43" fontId="10" fillId="0" borderId="1" xfId="1" applyFont="1" applyBorder="1" applyAlignment="1">
      <alignment horizontal="right" vertical="center" wrapText="1" readingOrder="1"/>
    </xf>
    <xf numFmtId="4" fontId="10" fillId="0" borderId="1" xfId="0" applyNumberFormat="1" applyFont="1" applyBorder="1" applyAlignment="1">
      <alignment horizontal="right" vertical="center" readingOrder="1"/>
    </xf>
    <xf numFmtId="0" fontId="10" fillId="0" borderId="1" xfId="0" applyFont="1" applyBorder="1" applyAlignment="1">
      <alignment horizontal="center" vertical="center" wrapText="1" readingOrder="1"/>
    </xf>
    <xf numFmtId="0" fontId="2" fillId="0" borderId="6" xfId="0" applyFont="1" applyBorder="1"/>
    <xf numFmtId="0" fontId="2" fillId="0" borderId="5" xfId="0" applyFont="1" applyBorder="1"/>
    <xf numFmtId="43" fontId="2" fillId="0" borderId="2" xfId="1" applyFont="1" applyBorder="1" applyAlignment="1">
      <alignment vertical="center" wrapText="1"/>
    </xf>
    <xf numFmtId="0" fontId="2" fillId="0" borderId="7" xfId="0" applyFont="1" applyBorder="1"/>
    <xf numFmtId="0" fontId="11" fillId="0" borderId="6" xfId="0" applyFont="1" applyBorder="1" applyAlignment="1">
      <alignment horizontal="center" vertical="center" readingOrder="1"/>
    </xf>
    <xf numFmtId="0" fontId="4" fillId="2" borderId="0" xfId="0" applyFont="1" applyFill="1" applyAlignment="1">
      <alignment horizontal="center" vertical="center" readingOrder="1"/>
    </xf>
    <xf numFmtId="0" fontId="5" fillId="2" borderId="0" xfId="0" applyFont="1" applyFill="1" applyAlignment="1">
      <alignment horizontal="center" vertical="center" readingOrder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abSelected="1" zoomScale="120" zoomScaleNormal="120" workbookViewId="0">
      <selection activeCell="E25" sqref="E25"/>
    </sheetView>
  </sheetViews>
  <sheetFormatPr defaultRowHeight="13.5" x14ac:dyDescent="0.25"/>
  <cols>
    <col min="1" max="1" width="11.875" style="1" customWidth="1"/>
    <col min="2" max="2" width="9.5" style="1" bestFit="1" customWidth="1"/>
    <col min="3" max="3" width="9.125" style="1" customWidth="1"/>
    <col min="4" max="4" width="9.75" style="1" customWidth="1"/>
    <col min="5" max="5" width="9.25" style="1" customWidth="1"/>
    <col min="6" max="6" width="9.5" style="1" bestFit="1" customWidth="1"/>
    <col min="7" max="7" width="8.625" style="1" customWidth="1"/>
    <col min="8" max="8" width="8.875" style="1" customWidth="1"/>
    <col min="9" max="9" width="7.125" style="1" customWidth="1"/>
    <col min="10" max="10" width="8.5" style="1" customWidth="1"/>
    <col min="11" max="11" width="7.25" style="1" customWidth="1"/>
    <col min="12" max="12" width="8.125" style="1" customWidth="1"/>
    <col min="13" max="13" width="8.875" style="1" customWidth="1"/>
    <col min="14" max="14" width="6.625" style="1" customWidth="1"/>
    <col min="15" max="15" width="9.5" style="1" bestFit="1" customWidth="1"/>
    <col min="16" max="17" width="9" style="1"/>
    <col min="18" max="18" width="10.75" style="1" customWidth="1"/>
    <col min="19" max="16384" width="9" style="1"/>
  </cols>
  <sheetData>
    <row r="1" spans="1:17" ht="15.75" customHeight="1" x14ac:dyDescent="0.25">
      <c r="A1" s="27" t="s">
        <v>10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1">
        <v>191</v>
      </c>
    </row>
    <row r="2" spans="1:17" ht="15.75" customHeight="1" x14ac:dyDescent="0.25">
      <c r="A2" s="28" t="s">
        <v>11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17" ht="15.75" customHeight="1" x14ac:dyDescent="0.25">
      <c r="A3" s="28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17" ht="53.25" customHeight="1" x14ac:dyDescent="0.25">
      <c r="A4" s="29" t="s">
        <v>12</v>
      </c>
      <c r="B4" s="30" t="s">
        <v>1</v>
      </c>
      <c r="C4" s="6" t="s">
        <v>48</v>
      </c>
      <c r="D4" s="6" t="s">
        <v>49</v>
      </c>
      <c r="E4" s="30" t="s">
        <v>0</v>
      </c>
      <c r="F4" s="6" t="s">
        <v>13</v>
      </c>
      <c r="G4" s="6" t="s">
        <v>14</v>
      </c>
      <c r="H4" s="6" t="s">
        <v>15</v>
      </c>
      <c r="I4" s="6" t="s">
        <v>16</v>
      </c>
      <c r="J4" s="6" t="s">
        <v>17</v>
      </c>
      <c r="K4" s="6" t="s">
        <v>18</v>
      </c>
      <c r="L4" s="6" t="s">
        <v>19</v>
      </c>
      <c r="M4" s="6" t="s">
        <v>20</v>
      </c>
      <c r="N4" s="6" t="s">
        <v>21</v>
      </c>
      <c r="O4" s="6" t="s">
        <v>22</v>
      </c>
    </row>
    <row r="5" spans="1:17" ht="15.75" customHeight="1" x14ac:dyDescent="0.25">
      <c r="A5" s="29"/>
      <c r="B5" s="30"/>
      <c r="C5" s="7"/>
      <c r="D5" s="7"/>
      <c r="E5" s="30"/>
      <c r="F5" s="8" t="s">
        <v>23</v>
      </c>
      <c r="G5" s="8" t="s">
        <v>24</v>
      </c>
      <c r="H5" s="8" t="s">
        <v>25</v>
      </c>
      <c r="I5" s="8" t="s">
        <v>26</v>
      </c>
      <c r="J5" s="8" t="s">
        <v>27</v>
      </c>
      <c r="K5" s="8" t="s">
        <v>28</v>
      </c>
      <c r="L5" s="8" t="s">
        <v>29</v>
      </c>
      <c r="M5" s="8" t="s">
        <v>30</v>
      </c>
      <c r="N5" s="8" t="s">
        <v>31</v>
      </c>
      <c r="O5" s="8" t="s">
        <v>32</v>
      </c>
    </row>
    <row r="6" spans="1:17" ht="15.75" customHeight="1" x14ac:dyDescent="0.25">
      <c r="A6" s="9" t="s">
        <v>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7" ht="15.75" customHeight="1" x14ac:dyDescent="0.25">
      <c r="A7" s="11" t="s">
        <v>43</v>
      </c>
      <c r="B7" s="12">
        <v>19824600</v>
      </c>
      <c r="C7" s="12">
        <v>18831554.68</v>
      </c>
      <c r="D7" s="12">
        <v>343728</v>
      </c>
      <c r="E7" s="12">
        <f>SUM(C7:D7)</f>
        <v>19175282.68</v>
      </c>
      <c r="F7" s="13"/>
      <c r="G7" s="13"/>
      <c r="H7" s="13"/>
      <c r="I7" s="13"/>
      <c r="J7" s="13"/>
      <c r="K7" s="13"/>
      <c r="L7" s="13"/>
      <c r="M7" s="13"/>
      <c r="N7" s="13"/>
      <c r="O7" s="12">
        <f>18831554.68+343728</f>
        <v>19175282.68</v>
      </c>
      <c r="P7" s="2">
        <f>SUM(F7:O7)</f>
        <v>19175282.68</v>
      </c>
      <c r="Q7" s="2">
        <f>E7-P7</f>
        <v>0</v>
      </c>
    </row>
    <row r="8" spans="1:17" ht="15.75" customHeight="1" x14ac:dyDescent="0.25">
      <c r="A8" s="11" t="s">
        <v>3</v>
      </c>
      <c r="B8" s="12">
        <v>3692000</v>
      </c>
      <c r="C8" s="12">
        <v>3598200</v>
      </c>
      <c r="D8" s="13">
        <v>0</v>
      </c>
      <c r="E8" s="12">
        <f>SUM(C8:D8)</f>
        <v>3598200</v>
      </c>
      <c r="F8" s="12">
        <v>3598200</v>
      </c>
      <c r="G8" s="13"/>
      <c r="H8" s="13"/>
      <c r="I8" s="13"/>
      <c r="J8" s="13"/>
      <c r="K8" s="13"/>
      <c r="L8" s="13"/>
      <c r="M8" s="13"/>
      <c r="N8" s="13"/>
      <c r="O8" s="14"/>
      <c r="P8" s="3">
        <f>SUM(F8:O8)</f>
        <v>3598200</v>
      </c>
      <c r="Q8" s="2">
        <f t="shared" ref="Q8:Q13" si="0">E8-P8</f>
        <v>0</v>
      </c>
    </row>
    <row r="9" spans="1:17" ht="15.75" customHeight="1" x14ac:dyDescent="0.25">
      <c r="A9" s="11" t="s">
        <v>2</v>
      </c>
      <c r="B9" s="12">
        <v>19413900</v>
      </c>
      <c r="C9" s="12">
        <v>15757873.52</v>
      </c>
      <c r="D9" s="13">
        <v>0</v>
      </c>
      <c r="E9" s="12">
        <f t="shared" ref="E9:E17" si="1">SUM(C9:D9)</f>
        <v>15757873.52</v>
      </c>
      <c r="F9" s="12">
        <v>7087687.1299999999</v>
      </c>
      <c r="G9" s="12">
        <v>377440</v>
      </c>
      <c r="H9" s="12">
        <v>5749154.9500000002</v>
      </c>
      <c r="I9" s="13"/>
      <c r="J9" s="12">
        <v>2543591.44</v>
      </c>
      <c r="K9" s="13"/>
      <c r="L9" s="13"/>
      <c r="M9" s="13"/>
      <c r="N9" s="13"/>
      <c r="O9" s="13"/>
      <c r="P9" s="3">
        <f>SUM(F9:O9)</f>
        <v>15757873.52</v>
      </c>
      <c r="Q9" s="2">
        <f t="shared" si="0"/>
        <v>0</v>
      </c>
    </row>
    <row r="10" spans="1:17" ht="15.75" customHeight="1" x14ac:dyDescent="0.25">
      <c r="A10" s="11" t="s">
        <v>44</v>
      </c>
      <c r="B10" s="12">
        <v>1390100</v>
      </c>
      <c r="C10" s="12">
        <v>862171</v>
      </c>
      <c r="D10" s="12">
        <v>63000</v>
      </c>
      <c r="E10" s="12">
        <f t="shared" si="1"/>
        <v>925171</v>
      </c>
      <c r="F10" s="12">
        <v>519701</v>
      </c>
      <c r="G10" s="12">
        <v>129660</v>
      </c>
      <c r="H10" s="12">
        <f>51300+63000</f>
        <v>114300</v>
      </c>
      <c r="I10" s="13"/>
      <c r="J10" s="12">
        <v>161510</v>
      </c>
      <c r="K10" s="13"/>
      <c r="L10" s="13"/>
      <c r="M10" s="13"/>
      <c r="N10" s="13"/>
      <c r="O10" s="13"/>
      <c r="P10" s="3">
        <f t="shared" ref="P10:P17" si="2">SUM(F10:O10)</f>
        <v>925171</v>
      </c>
      <c r="Q10" s="2">
        <f t="shared" si="0"/>
        <v>0</v>
      </c>
    </row>
    <row r="11" spans="1:17" ht="15.75" customHeight="1" x14ac:dyDescent="0.25">
      <c r="A11" s="11" t="s">
        <v>45</v>
      </c>
      <c r="B11" s="12">
        <v>10814400</v>
      </c>
      <c r="C11" s="12">
        <v>6992812.4500000002</v>
      </c>
      <c r="D11" s="13">
        <v>80264</v>
      </c>
      <c r="E11" s="12">
        <f t="shared" si="1"/>
        <v>7073076.4500000002</v>
      </c>
      <c r="F11" s="12">
        <v>1769902.92</v>
      </c>
      <c r="G11" s="12">
        <v>1102576.53</v>
      </c>
      <c r="H11" s="12">
        <f>3551717+80264</f>
        <v>3631981</v>
      </c>
      <c r="I11" s="13"/>
      <c r="J11" s="12">
        <v>422141</v>
      </c>
      <c r="K11" s="13"/>
      <c r="L11" s="12">
        <v>146475</v>
      </c>
      <c r="M11" s="13"/>
      <c r="N11" s="12"/>
      <c r="O11" s="13"/>
      <c r="P11" s="3">
        <f t="shared" si="2"/>
        <v>7073076.4500000002</v>
      </c>
      <c r="Q11" s="2">
        <f t="shared" si="0"/>
        <v>0</v>
      </c>
    </row>
    <row r="12" spans="1:17" ht="15.75" customHeight="1" x14ac:dyDescent="0.25">
      <c r="A12" s="11" t="s">
        <v>4</v>
      </c>
      <c r="B12" s="12">
        <v>6754200</v>
      </c>
      <c r="C12" s="12">
        <v>5824716.9199999999</v>
      </c>
      <c r="D12" s="13">
        <v>0</v>
      </c>
      <c r="E12" s="12">
        <f t="shared" si="1"/>
        <v>5824716.9199999999</v>
      </c>
      <c r="F12" s="12">
        <v>1043946</v>
      </c>
      <c r="G12" s="12">
        <v>250602</v>
      </c>
      <c r="H12" s="12">
        <v>2868491.92</v>
      </c>
      <c r="I12" s="13"/>
      <c r="J12" s="12">
        <v>1661677</v>
      </c>
      <c r="K12" s="13"/>
      <c r="L12" s="13"/>
      <c r="M12" s="13"/>
      <c r="N12" s="13"/>
      <c r="O12" s="13"/>
      <c r="P12" s="3">
        <f t="shared" si="2"/>
        <v>5824716.9199999999</v>
      </c>
      <c r="Q12" s="2">
        <f t="shared" si="0"/>
        <v>0</v>
      </c>
    </row>
    <row r="13" spans="1:17" ht="15.75" customHeight="1" x14ac:dyDescent="0.25">
      <c r="A13" s="11" t="s">
        <v>5</v>
      </c>
      <c r="B13" s="12">
        <v>1093000</v>
      </c>
      <c r="C13" s="12">
        <v>889075.23</v>
      </c>
      <c r="D13" s="13">
        <v>0</v>
      </c>
      <c r="E13" s="12">
        <f t="shared" si="1"/>
        <v>889075.23</v>
      </c>
      <c r="F13" s="12">
        <v>648067.71</v>
      </c>
      <c r="G13" s="12">
        <v>58411.79</v>
      </c>
      <c r="H13" s="12">
        <v>182595.73</v>
      </c>
      <c r="I13" s="13"/>
      <c r="J13" s="13"/>
      <c r="K13" s="13"/>
      <c r="L13" s="13"/>
      <c r="M13" s="13"/>
      <c r="N13" s="13"/>
      <c r="O13" s="13"/>
      <c r="P13" s="3">
        <f t="shared" si="2"/>
        <v>889075.23</v>
      </c>
      <c r="Q13" s="2">
        <f t="shared" si="0"/>
        <v>0</v>
      </c>
    </row>
    <row r="14" spans="1:17" ht="15.75" customHeight="1" x14ac:dyDescent="0.25">
      <c r="A14" s="11" t="s">
        <v>6</v>
      </c>
      <c r="B14" s="12">
        <v>1075800</v>
      </c>
      <c r="C14" s="12">
        <v>836250</v>
      </c>
      <c r="D14" s="13">
        <v>0</v>
      </c>
      <c r="E14" s="12">
        <f t="shared" si="1"/>
        <v>836250</v>
      </c>
      <c r="F14" s="12">
        <v>495550</v>
      </c>
      <c r="G14" s="12">
        <v>55000</v>
      </c>
      <c r="H14" s="12">
        <v>220200</v>
      </c>
      <c r="I14" s="13"/>
      <c r="J14" s="12">
        <v>65500</v>
      </c>
      <c r="K14" s="13"/>
      <c r="L14" s="13"/>
      <c r="M14" s="13"/>
      <c r="N14" s="13"/>
      <c r="O14" s="13"/>
      <c r="P14" s="3">
        <f t="shared" si="2"/>
        <v>836250</v>
      </c>
      <c r="Q14" s="2">
        <f t="shared" ref="Q14:Q18" si="3">E14-P14</f>
        <v>0</v>
      </c>
    </row>
    <row r="15" spans="1:17" ht="15.75" customHeight="1" x14ac:dyDescent="0.25">
      <c r="A15" s="11" t="s">
        <v>46</v>
      </c>
      <c r="B15" s="12">
        <v>13018000</v>
      </c>
      <c r="C15" s="12">
        <v>12723000</v>
      </c>
      <c r="D15" s="12">
        <v>7500000</v>
      </c>
      <c r="E15" s="12">
        <f t="shared" si="1"/>
        <v>20223000</v>
      </c>
      <c r="F15" s="12"/>
      <c r="G15" s="13"/>
      <c r="H15" s="12">
        <v>900000</v>
      </c>
      <c r="I15" s="13"/>
      <c r="J15" s="13">
        <v>0</v>
      </c>
      <c r="K15" s="13"/>
      <c r="L15" s="13"/>
      <c r="M15" s="12">
        <f>11823000+7500000</f>
        <v>19323000</v>
      </c>
      <c r="N15" s="13"/>
      <c r="O15" s="13"/>
      <c r="P15" s="3">
        <f t="shared" si="2"/>
        <v>20223000</v>
      </c>
      <c r="Q15" s="2">
        <f t="shared" si="3"/>
        <v>0</v>
      </c>
    </row>
    <row r="16" spans="1:17" ht="15.75" customHeight="1" x14ac:dyDescent="0.25">
      <c r="A16" s="11" t="s">
        <v>7</v>
      </c>
      <c r="B16" s="12">
        <v>30000</v>
      </c>
      <c r="C16" s="12">
        <f t="shared" ref="C16" si="4">P16</f>
        <v>0</v>
      </c>
      <c r="D16" s="12"/>
      <c r="E16" s="12"/>
      <c r="F16" s="12"/>
      <c r="G16" s="13"/>
      <c r="H16" s="12"/>
      <c r="I16" s="13"/>
      <c r="J16" s="13"/>
      <c r="K16" s="13"/>
      <c r="L16" s="13"/>
      <c r="M16" s="12"/>
      <c r="N16" s="13"/>
      <c r="O16" s="13"/>
      <c r="P16" s="3">
        <f t="shared" si="2"/>
        <v>0</v>
      </c>
      <c r="Q16" s="2"/>
    </row>
    <row r="17" spans="1:17" ht="15.75" customHeight="1" x14ac:dyDescent="0.25">
      <c r="A17" s="15" t="s">
        <v>47</v>
      </c>
      <c r="B17" s="16">
        <v>4894000</v>
      </c>
      <c r="C17" s="12">
        <v>4088810</v>
      </c>
      <c r="D17" s="17">
        <v>0</v>
      </c>
      <c r="E17" s="16">
        <f t="shared" si="1"/>
        <v>4088810</v>
      </c>
      <c r="F17" s="16">
        <v>209810</v>
      </c>
      <c r="G17" s="17"/>
      <c r="H17" s="16">
        <v>3849000</v>
      </c>
      <c r="I17" s="16"/>
      <c r="J17" s="17">
        <v>0</v>
      </c>
      <c r="K17" s="16"/>
      <c r="L17" s="16">
        <v>30000</v>
      </c>
      <c r="M17" s="17"/>
      <c r="N17" s="17"/>
      <c r="O17" s="17"/>
      <c r="P17" s="3">
        <f t="shared" si="2"/>
        <v>4088810</v>
      </c>
      <c r="Q17" s="2">
        <f t="shared" si="3"/>
        <v>0</v>
      </c>
    </row>
    <row r="18" spans="1:17" s="5" customFormat="1" ht="14.25" customHeight="1" x14ac:dyDescent="0.25">
      <c r="A18" s="21" t="s">
        <v>33</v>
      </c>
      <c r="B18" s="18">
        <f>SUM(B7:B17)</f>
        <v>82000000</v>
      </c>
      <c r="C18" s="18">
        <f t="shared" ref="C18:O18" si="5">SUM(C7:C17)</f>
        <v>70404463.800000012</v>
      </c>
      <c r="D18" s="18">
        <f t="shared" si="5"/>
        <v>7986992</v>
      </c>
      <c r="E18" s="18">
        <f t="shared" si="5"/>
        <v>78391455.800000012</v>
      </c>
      <c r="F18" s="18">
        <f t="shared" si="5"/>
        <v>15372864.759999998</v>
      </c>
      <c r="G18" s="18">
        <f t="shared" si="5"/>
        <v>1973690.32</v>
      </c>
      <c r="H18" s="18">
        <f t="shared" si="5"/>
        <v>17515723.600000001</v>
      </c>
      <c r="I18" s="19">
        <f t="shared" si="5"/>
        <v>0</v>
      </c>
      <c r="J18" s="18">
        <f t="shared" si="5"/>
        <v>4854419.4399999995</v>
      </c>
      <c r="K18" s="19">
        <f t="shared" si="5"/>
        <v>0</v>
      </c>
      <c r="L18" s="18">
        <f t="shared" si="5"/>
        <v>176475</v>
      </c>
      <c r="M18" s="18">
        <f t="shared" si="5"/>
        <v>19323000</v>
      </c>
      <c r="N18" s="19">
        <f t="shared" si="5"/>
        <v>0</v>
      </c>
      <c r="O18" s="18">
        <f t="shared" si="5"/>
        <v>19175282.68</v>
      </c>
      <c r="P18" s="4">
        <f>SUM(P7:P17)</f>
        <v>78391455.800000012</v>
      </c>
      <c r="Q18" s="4">
        <f t="shared" si="3"/>
        <v>0</v>
      </c>
    </row>
    <row r="19" spans="1:17" ht="18" customHeight="1" x14ac:dyDescent="0.25">
      <c r="A19" s="9" t="s">
        <v>34</v>
      </c>
      <c r="B19" s="10"/>
      <c r="C19" s="10"/>
      <c r="D19" s="24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</row>
    <row r="20" spans="1:17" ht="15.75" customHeight="1" x14ac:dyDescent="0.25">
      <c r="A20" s="11" t="s">
        <v>35</v>
      </c>
      <c r="B20" s="12">
        <v>770500</v>
      </c>
      <c r="C20" s="12"/>
      <c r="D20" s="13">
        <v>0</v>
      </c>
      <c r="E20" s="12">
        <f>F20</f>
        <v>687714.3</v>
      </c>
      <c r="F20" s="12">
        <v>687714.3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3">
        <v>0</v>
      </c>
    </row>
    <row r="21" spans="1:17" ht="23.25" customHeight="1" x14ac:dyDescent="0.25">
      <c r="A21" s="11" t="s">
        <v>36</v>
      </c>
      <c r="B21" s="12">
        <v>379500</v>
      </c>
      <c r="C21" s="12"/>
      <c r="D21" s="13">
        <v>0</v>
      </c>
      <c r="E21" s="12">
        <f t="shared" ref="E21:E26" si="6">F21</f>
        <v>429877.1</v>
      </c>
      <c r="F21" s="12">
        <v>429877.1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13">
        <v>0</v>
      </c>
    </row>
    <row r="22" spans="1:17" ht="15.75" customHeight="1" x14ac:dyDescent="0.25">
      <c r="A22" s="11" t="s">
        <v>37</v>
      </c>
      <c r="B22" s="12">
        <v>1800000</v>
      </c>
      <c r="C22" s="12"/>
      <c r="D22" s="13">
        <v>0</v>
      </c>
      <c r="E22" s="12">
        <f t="shared" si="6"/>
        <v>1811164.41</v>
      </c>
      <c r="F22" s="12">
        <v>1811164.41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13">
        <v>0</v>
      </c>
    </row>
    <row r="23" spans="1:17" ht="15.75" customHeight="1" x14ac:dyDescent="0.25">
      <c r="A23" s="11" t="s">
        <v>38</v>
      </c>
      <c r="B23" s="12">
        <v>520000</v>
      </c>
      <c r="C23" s="12"/>
      <c r="D23" s="13">
        <v>0</v>
      </c>
      <c r="E23" s="12">
        <f t="shared" si="6"/>
        <v>893270.13</v>
      </c>
      <c r="F23" s="12">
        <v>893270.13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</row>
    <row r="24" spans="1:17" ht="15.75" customHeight="1" x14ac:dyDescent="0.25">
      <c r="A24" s="11" t="s">
        <v>39</v>
      </c>
      <c r="B24" s="12">
        <v>32530000</v>
      </c>
      <c r="C24" s="12"/>
      <c r="D24" s="13">
        <v>0</v>
      </c>
      <c r="E24" s="12">
        <f t="shared" si="6"/>
        <v>33885092.119999997</v>
      </c>
      <c r="F24" s="12">
        <v>33885092.119999997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13">
        <v>0</v>
      </c>
    </row>
    <row r="25" spans="1:17" ht="15.75" customHeight="1" x14ac:dyDescent="0.25">
      <c r="A25" s="11" t="s">
        <v>40</v>
      </c>
      <c r="B25" s="12">
        <v>46000000</v>
      </c>
      <c r="C25" s="12"/>
      <c r="D25" s="13">
        <v>0</v>
      </c>
      <c r="E25" s="12">
        <f t="shared" si="6"/>
        <v>39153201</v>
      </c>
      <c r="F25" s="12">
        <v>39153201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</row>
    <row r="26" spans="1:17" ht="21.75" customHeight="1" x14ac:dyDescent="0.25">
      <c r="A26" s="15" t="s">
        <v>9</v>
      </c>
      <c r="B26" s="17">
        <v>0</v>
      </c>
      <c r="C26" s="17">
        <v>0</v>
      </c>
      <c r="D26" s="16">
        <f>406728+7580264</f>
        <v>7986992</v>
      </c>
      <c r="E26" s="12">
        <f t="shared" si="6"/>
        <v>7986992</v>
      </c>
      <c r="F26" s="16">
        <v>7986992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</row>
    <row r="27" spans="1:17" s="5" customFormat="1" ht="15.75" customHeight="1" x14ac:dyDescent="0.25">
      <c r="A27" s="21" t="s">
        <v>41</v>
      </c>
      <c r="B27" s="18">
        <f>SUM(B20:B26)</f>
        <v>82000000</v>
      </c>
      <c r="C27" s="18"/>
      <c r="D27" s="18">
        <f>SUM(D26)</f>
        <v>7986992</v>
      </c>
      <c r="E27" s="18">
        <f t="shared" ref="E27:O27" si="7">SUM(E20:E26)</f>
        <v>84847311.060000002</v>
      </c>
      <c r="F27" s="19">
        <f t="shared" si="7"/>
        <v>84847311.060000002</v>
      </c>
      <c r="G27" s="19">
        <f t="shared" si="7"/>
        <v>0</v>
      </c>
      <c r="H27" s="19">
        <f t="shared" si="7"/>
        <v>0</v>
      </c>
      <c r="I27" s="19">
        <f t="shared" si="7"/>
        <v>0</v>
      </c>
      <c r="J27" s="19">
        <f t="shared" si="7"/>
        <v>0</v>
      </c>
      <c r="K27" s="19">
        <f t="shared" si="7"/>
        <v>0</v>
      </c>
      <c r="L27" s="19">
        <f t="shared" si="7"/>
        <v>0</v>
      </c>
      <c r="M27" s="19">
        <f t="shared" si="7"/>
        <v>0</v>
      </c>
      <c r="N27" s="19">
        <f t="shared" si="7"/>
        <v>0</v>
      </c>
      <c r="O27" s="19">
        <f t="shared" si="7"/>
        <v>0</v>
      </c>
    </row>
    <row r="28" spans="1:17" ht="17.25" customHeight="1" x14ac:dyDescent="0.25">
      <c r="A28" s="26" t="s">
        <v>42</v>
      </c>
      <c r="B28" s="26"/>
      <c r="C28" s="22"/>
      <c r="D28" s="23"/>
      <c r="E28" s="20">
        <f>E27-E18</f>
        <v>6455855.2599999905</v>
      </c>
      <c r="F28" s="25"/>
      <c r="G28" s="22"/>
      <c r="H28" s="22"/>
      <c r="I28" s="22"/>
      <c r="J28" s="22"/>
      <c r="K28" s="22"/>
      <c r="L28" s="22"/>
      <c r="M28" s="22"/>
      <c r="N28" s="22"/>
      <c r="O28" s="22"/>
    </row>
  </sheetData>
  <mergeCells count="7">
    <mergeCell ref="A1:O1"/>
    <mergeCell ref="A2:O2"/>
    <mergeCell ref="A3:O3"/>
    <mergeCell ref="A4:A5"/>
    <mergeCell ref="B4:B5"/>
    <mergeCell ref="E4:E5"/>
    <mergeCell ref="A28:B28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จ่ายจากเงินรายรับ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PKG_006</cp:lastModifiedBy>
  <cp:lastPrinted>2019-01-15T03:50:30Z</cp:lastPrinted>
  <dcterms:created xsi:type="dcterms:W3CDTF">2015-09-11T06:08:50Z</dcterms:created>
  <dcterms:modified xsi:type="dcterms:W3CDTF">2019-06-21T05:05:01Z</dcterms:modified>
</cp:coreProperties>
</file>